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https://imperiallondon.sharepoint.com/sites/EURECHA99-CE/Shared Documents/General/Economics + Heat Integration/"/>
    </mc:Choice>
  </mc:AlternateContent>
  <xr:revisionPtr revIDLastSave="762" documentId="8_{7C4C17AB-E7EC-4577-8FBA-C336284FE30E}" xr6:coauthVersionLast="47" xr6:coauthVersionMax="47" xr10:uidLastSave="{C441DC12-8053-4434-A492-4A750B2837CE}"/>
  <bookViews>
    <workbookView xWindow="-120" yWindow="-120" windowWidth="29040" windowHeight="15840" firstSheet="1" activeTab="1" xr2:uid="{6E3D6EF5-F96A-408D-900F-965B25B3EDAD}"/>
  </bookViews>
  <sheets>
    <sheet name="Sheet1" sheetId="1" r:id="rId1"/>
    <sheet name="Sheet1 (3)" sheetId="3" r:id="rId2"/>
    <sheet name="IGNORE" sheetId="2" r:id="rId3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D7" i="1"/>
  <c r="D8" i="1"/>
  <c r="D9" i="1" l="1"/>
  <c r="D10" i="1"/>
  <c r="E21" i="2"/>
  <c r="E20" i="2"/>
  <c r="E19" i="2"/>
  <c r="E18" i="2"/>
  <c r="E17" i="2"/>
  <c r="E16" i="2"/>
  <c r="E15" i="2"/>
  <c r="E14" i="2"/>
  <c r="E16" i="1"/>
  <c r="E17" i="1"/>
  <c r="E18" i="1"/>
  <c r="E19" i="1"/>
  <c r="E20" i="1"/>
  <c r="E23" i="1"/>
  <c r="E22" i="1"/>
  <c r="E21" i="1"/>
</calcChain>
</file>

<file path=xl/sharedStrings.xml><?xml version="1.0" encoding="utf-8"?>
<sst xmlns="http://schemas.openxmlformats.org/spreadsheetml/2006/main" count="76" uniqueCount="21">
  <si>
    <t xml:space="preserve">HX Sensitivity </t>
  </si>
  <si>
    <t>Cold Outlet Temp (degC)</t>
  </si>
  <si>
    <t>CO2 Product Flow (kmol/h)</t>
  </si>
  <si>
    <t>CAPEX ($)</t>
  </si>
  <si>
    <t>Utility ($/yr)</t>
  </si>
  <si>
    <t>OPEX ($/yr)</t>
  </si>
  <si>
    <t>Equipment Costs ($)</t>
  </si>
  <si>
    <t>HX Duty (kW)</t>
  </si>
  <si>
    <t>Cooler Duty (kW)</t>
  </si>
  <si>
    <t>Column Height</t>
  </si>
  <si>
    <t>Column Diameter</t>
  </si>
  <si>
    <t>Flooding %</t>
  </si>
  <si>
    <t>REB Temp</t>
  </si>
  <si>
    <t>CON Temp</t>
  </si>
  <si>
    <t xml:space="preserve">REB Sensitivity </t>
  </si>
  <si>
    <t>REB Temp (degC)</t>
  </si>
  <si>
    <t>HX Temp (degC)</t>
  </si>
  <si>
    <t xml:space="preserve"> </t>
  </si>
  <si>
    <t>Reboiler sensitvity results</t>
  </si>
  <si>
    <t>Reboiler Temperature (°C)</t>
  </si>
  <si>
    <t>CO2 Purity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</si>
</sst>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.0_-;\-* #,##0.0_-;_-* &quot;-&quot;??_-;_-@_-"/>
    <numFmt numFmtId="166" formatCode="_-* #,##0_-;\-* #,##0_-;_-* &quot;-&quot;??_-;_-@_-"/>
  </numFmts>
  <fonts count="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5">
    <xf numFmtId="0" fontId="0" fillId="0" borderId="0" xfId="0"/>
    <xf numFmtId="0" fontId="0" fillId="2" borderId="0" xfId="0" applyFill="1"/>
    <xf numFmtId="0" fontId="0" fillId="0" borderId="1" xfId="0" applyBorder="1"/>
    <xf numFmtId="1" fontId="0" fillId="0" borderId="1" xfId="0" applyNumberFormat="1" applyBorder="1"/>
    <xf numFmtId="0" fontId="0" fillId="3" borderId="1" xfId="0" applyFill="1" applyBorder="1"/>
    <xf numFmtId="0" fontId="0" fillId="4" borderId="1" xfId="0" applyFill="1" applyBorder="1"/>
    <xf numFmtId="0" fontId="0" fillId="2" borderId="1" xfId="0" applyFill="1" applyBorder="1"/>
    <xf numFmtId="0" fontId="0" fillId="6" borderId="1" xfId="0" applyFill="1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3" borderId="5" xfId="0" applyFill="1" applyBorder="1"/>
    <xf numFmtId="0" fontId="0" fillId="6" borderId="5" xfId="0" applyFill="1" applyBorder="1"/>
    <xf numFmtId="0" fontId="0" fillId="2" borderId="6" xfId="0" applyFill="1" applyBorder="1"/>
    <xf numFmtId="0" fontId="0" fillId="3" borderId="7" xfId="0" applyFill="1" applyBorder="1"/>
    <xf numFmtId="0" fontId="0" fillId="3" borderId="8" xfId="0" applyFill="1" applyBorder="1"/>
    <xf numFmtId="1" fontId="0" fillId="0" borderId="8" xfId="0" applyNumberFormat="1" applyBorder="1"/>
    <xf numFmtId="0" fontId="0" fillId="4" borderId="10" xfId="0" applyFill="1" applyBorder="1"/>
    <xf numFmtId="0" fontId="0" fillId="4" borderId="11" xfId="0" applyFill="1" applyBorder="1"/>
    <xf numFmtId="0" fontId="0" fillId="8" borderId="5" xfId="0" applyFill="1" applyBorder="1"/>
    <xf numFmtId="0" fontId="0" fillId="8" borderId="7" xfId="0" applyFill="1" applyBorder="1"/>
    <xf numFmtId="0" fontId="0" fillId="8" borderId="1" xfId="0" applyFill="1" applyBorder="1"/>
    <xf numFmtId="0" fontId="0" fillId="8" borderId="8" xfId="0" applyFill="1" applyBorder="1"/>
    <xf numFmtId="0" fontId="0" fillId="9" borderId="5" xfId="0" applyFill="1" applyBorder="1"/>
    <xf numFmtId="0" fontId="0" fillId="9" borderId="1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166" fontId="0" fillId="0" borderId="1" xfId="1" applyNumberFormat="1" applyFont="1" applyBorder="1"/>
    <xf numFmtId="166" fontId="0" fillId="2" borderId="1" xfId="1" applyNumberFormat="1" applyFont="1" applyFill="1" applyBorder="1"/>
    <xf numFmtId="166" fontId="0" fillId="0" borderId="8" xfId="1" applyNumberFormat="1" applyFont="1" applyBorder="1"/>
    <xf numFmtId="165" fontId="0" fillId="8" borderId="1" xfId="1" applyNumberFormat="1" applyFont="1" applyFill="1" applyBorder="1"/>
    <xf numFmtId="165" fontId="0" fillId="8" borderId="6" xfId="1" applyNumberFormat="1" applyFont="1" applyFill="1" applyBorder="1"/>
    <xf numFmtId="165" fontId="0" fillId="9" borderId="1" xfId="1" applyNumberFormat="1" applyFont="1" applyFill="1" applyBorder="1"/>
    <xf numFmtId="165" fontId="0" fillId="9" borderId="6" xfId="1" applyNumberFormat="1" applyFont="1" applyFill="1" applyBorder="1"/>
    <xf numFmtId="165" fontId="0" fillId="8" borderId="8" xfId="1" applyNumberFormat="1" applyFont="1" applyFill="1" applyBorder="1"/>
    <xf numFmtId="165" fontId="0" fillId="8" borderId="9" xfId="1" applyNumberFormat="1" applyFont="1" applyFill="1" applyBorder="1"/>
    <xf numFmtId="166" fontId="0" fillId="8" borderId="5" xfId="1" applyNumberFormat="1" applyFont="1" applyFill="1" applyBorder="1"/>
    <xf numFmtId="166" fontId="0" fillId="9" borderId="5" xfId="1" applyNumberFormat="1" applyFont="1" applyFill="1" applyBorder="1"/>
    <xf numFmtId="166" fontId="0" fillId="8" borderId="7" xfId="1" applyNumberFormat="1" applyFont="1" applyFill="1" applyBorder="1"/>
    <xf numFmtId="0" fontId="0" fillId="4" borderId="12" xfId="0" applyFill="1" applyBorder="1"/>
    <xf numFmtId="165" fontId="0" fillId="3" borderId="1" xfId="1" applyNumberFormat="1" applyFont="1" applyFill="1" applyBorder="1"/>
    <xf numFmtId="165" fontId="0" fillId="3" borderId="6" xfId="1" applyNumberFormat="1" applyFont="1" applyFill="1" applyBorder="1"/>
    <xf numFmtId="165" fontId="0" fillId="6" borderId="1" xfId="1" applyNumberFormat="1" applyFont="1" applyFill="1" applyBorder="1"/>
    <xf numFmtId="165" fontId="0" fillId="6" borderId="6" xfId="1" applyNumberFormat="1" applyFont="1" applyFill="1" applyBorder="1"/>
    <xf numFmtId="165" fontId="0" fillId="3" borderId="8" xfId="1" applyNumberFormat="1" applyFont="1" applyFill="1" applyBorder="1"/>
    <xf numFmtId="165" fontId="0" fillId="3" borderId="9" xfId="1" applyNumberFormat="1" applyFont="1" applyFill="1" applyBorder="1"/>
    <xf numFmtId="166" fontId="0" fillId="3" borderId="5" xfId="1" applyNumberFormat="1" applyFont="1" applyFill="1" applyBorder="1"/>
    <xf numFmtId="166" fontId="0" fillId="3" borderId="1" xfId="1" applyNumberFormat="1" applyFont="1" applyFill="1" applyBorder="1"/>
    <xf numFmtId="166" fontId="0" fillId="6" borderId="5" xfId="1" applyNumberFormat="1" applyFont="1" applyFill="1" applyBorder="1"/>
    <xf numFmtId="166" fontId="0" fillId="6" borderId="1" xfId="1" applyNumberFormat="1" applyFont="1" applyFill="1" applyBorder="1"/>
    <xf numFmtId="166" fontId="0" fillId="3" borderId="7" xfId="1" applyNumberFormat="1" applyFont="1" applyFill="1" applyBorder="1"/>
    <xf numFmtId="166" fontId="0" fillId="3" borderId="8" xfId="1" applyNumberFormat="1" applyFont="1" applyFill="1" applyBorder="1"/>
    <xf numFmtId="164" fontId="0" fillId="0" borderId="1" xfId="1" applyFont="1" applyBorder="1"/>
    <xf numFmtId="164" fontId="0" fillId="2" borderId="1" xfId="1" applyFont="1" applyFill="1" applyBorder="1"/>
    <xf numFmtId="164" fontId="0" fillId="0" borderId="8" xfId="1" applyFont="1" applyBorder="1"/>
    <xf numFmtId="166" fontId="0" fillId="0" borderId="19" xfId="1" applyNumberFormat="1" applyFont="1" applyBorder="1"/>
    <xf numFmtId="0" fontId="0" fillId="0" borderId="25" xfId="0" applyBorder="1" applyAlignment="1">
      <alignment wrapText="1"/>
    </xf>
    <xf numFmtId="0" fontId="0" fillId="0" borderId="26" xfId="0" applyBorder="1"/>
    <xf numFmtId="166" fontId="0" fillId="0" borderId="26" xfId="1" applyNumberFormat="1" applyFont="1" applyBorder="1"/>
    <xf numFmtId="166" fontId="0" fillId="2" borderId="26" xfId="1" applyNumberFormat="1" applyFont="1" applyFill="1" applyBorder="1"/>
    <xf numFmtId="166" fontId="0" fillId="0" borderId="29" xfId="1" applyNumberFormat="1" applyFont="1" applyBorder="1"/>
    <xf numFmtId="0" fontId="0" fillId="0" borderId="21" xfId="0" applyBorder="1"/>
    <xf numFmtId="0" fontId="0" fillId="10" borderId="21" xfId="0" applyFill="1" applyBorder="1"/>
    <xf numFmtId="0" fontId="0" fillId="0" borderId="30" xfId="0" applyBorder="1"/>
    <xf numFmtId="0" fontId="0" fillId="0" borderId="22" xfId="0" applyBorder="1"/>
    <xf numFmtId="164" fontId="0" fillId="0" borderId="24" xfId="1" applyFont="1" applyBorder="1"/>
    <xf numFmtId="164" fontId="0" fillId="2" borderId="24" xfId="1" applyFont="1" applyFill="1" applyBorder="1"/>
    <xf numFmtId="164" fontId="0" fillId="0" borderId="20" xfId="1" applyFont="1" applyBorder="1"/>
    <xf numFmtId="164" fontId="0" fillId="0" borderId="28" xfId="1" applyFont="1" applyBorder="1"/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CAPEX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Sheet1!$A$3:$A$11</c:f>
              <c:numCache>
                <c:formatCode>General</c:formatCode>
                <c:ptCount val="9"/>
                <c:pt idx="0">
                  <c:v>84</c:v>
                </c:pt>
                <c:pt idx="1">
                  <c:v>88</c:v>
                </c:pt>
                <c:pt idx="2">
                  <c:v>92</c:v>
                </c:pt>
                <c:pt idx="3">
                  <c:v>96</c:v>
                </c:pt>
                <c:pt idx="4">
                  <c:v>100</c:v>
                </c:pt>
                <c:pt idx="5">
                  <c:v>104</c:v>
                </c:pt>
                <c:pt idx="6">
                  <c:v>108</c:v>
                </c:pt>
                <c:pt idx="7">
                  <c:v>110</c:v>
                </c:pt>
                <c:pt idx="8">
                  <c:v>112</c:v>
                </c:pt>
              </c:numCache>
            </c:numRef>
          </c:xVal>
          <c:yVal>
            <c:numRef>
              <c:f>Sheet1!$C$3:$C$11</c:f>
              <c:numCache>
                <c:formatCode>General</c:formatCode>
                <c:ptCount val="9"/>
                <c:pt idx="0">
                  <c:v>9808220</c:v>
                </c:pt>
                <c:pt idx="1">
                  <c:v>9612970</c:v>
                </c:pt>
                <c:pt idx="2">
                  <c:v>9274040</c:v>
                </c:pt>
                <c:pt idx="3">
                  <c:v>9308240</c:v>
                </c:pt>
                <c:pt idx="4">
                  <c:v>9228690</c:v>
                </c:pt>
                <c:pt idx="5">
                  <c:v>9531820</c:v>
                </c:pt>
                <c:pt idx="6">
                  <c:v>9704160</c:v>
                </c:pt>
                <c:pt idx="7">
                  <c:v>10428800</c:v>
                </c:pt>
                <c:pt idx="8">
                  <c:v>18238500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12-4AFD-B25C-5257CC765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406256"/>
        <c:axId val="730741520"/>
      </c:scatterChart>
      <c:scatterChart>
        <c:scatterStyle val="smoothMarker"/>
        <c:varyColors val="0"/>
        <c:ser>
          <c:idx val="1"/>
          <c:order val="1"/>
          <c:tx>
            <c:v>OPEX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Sheet1!$A$3:$A$11</c:f>
              <c:numCache>
                <c:formatCode>General</c:formatCode>
                <c:ptCount val="9"/>
                <c:pt idx="0">
                  <c:v>84</c:v>
                </c:pt>
                <c:pt idx="1">
                  <c:v>88</c:v>
                </c:pt>
                <c:pt idx="2">
                  <c:v>92</c:v>
                </c:pt>
                <c:pt idx="3">
                  <c:v>96</c:v>
                </c:pt>
                <c:pt idx="4">
                  <c:v>100</c:v>
                </c:pt>
                <c:pt idx="5">
                  <c:v>104</c:v>
                </c:pt>
                <c:pt idx="6">
                  <c:v>108</c:v>
                </c:pt>
                <c:pt idx="7">
                  <c:v>110</c:v>
                </c:pt>
                <c:pt idx="8">
                  <c:v>112</c:v>
                </c:pt>
              </c:numCache>
            </c:numRef>
          </c:xVal>
          <c:yVal>
            <c:numRef>
              <c:f>Sheet1!$E$3:$E$11</c:f>
              <c:numCache>
                <c:formatCode>General</c:formatCode>
                <c:ptCount val="9"/>
                <c:pt idx="0">
                  <c:v>10134675.800446853</c:v>
                </c:pt>
                <c:pt idx="1">
                  <c:v>9660716.800446853</c:v>
                </c:pt>
                <c:pt idx="2">
                  <c:v>9218698.800446853</c:v>
                </c:pt>
                <c:pt idx="3">
                  <c:v>8809835.800446853</c:v>
                </c:pt>
                <c:pt idx="4">
                  <c:v>8445123.800446853</c:v>
                </c:pt>
                <c:pt idx="5">
                  <c:v>8131041.800446853</c:v>
                </c:pt>
                <c:pt idx="6">
                  <c:v>7860474.800446853</c:v>
                </c:pt>
                <c:pt idx="7">
                  <c:v>7717293.800446853</c:v>
                </c:pt>
                <c:pt idx="8">
                  <c:v>7424917.800446853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12-4AFD-B25C-5257CC765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742768"/>
        <c:axId val="684744208"/>
      </c:scatterChart>
      <c:valAx>
        <c:axId val="790406256"/>
        <c:scaling>
          <c:orientation val="minMax"/>
          <c:min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HX Temp (</a:t>
                </a:r>
                <a:r>
                  <a:rPr lang="en-GB" sz="1000" b="0" i="0" u="none" strike="noStrike" baseline="0">
                    <a:effectLst/>
                  </a:rPr>
                  <a:t>°C 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741520"/>
        <c:crosses val="autoZero"/>
        <c:crossBetween val="midCat"/>
      </c:valAx>
      <c:valAx>
        <c:axId val="730741520"/>
        <c:scaling>
          <c:orientation val="minMax"/>
          <c:min val="8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CAPEX ($)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406256"/>
        <c:crosses val="autoZero"/>
        <c:crossBetween val="midCat"/>
      </c:valAx>
      <c:valAx>
        <c:axId val="684744208"/>
        <c:scaling>
          <c:orientation val="minMax"/>
          <c:min val="7000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OPEX</a:t>
                </a:r>
                <a:r>
                  <a:rPr lang="en-GB" baseline="0"/>
                  <a:t> ($/yr)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742768"/>
        <c:crosses val="max"/>
        <c:crossBetween val="midCat"/>
      </c:valAx>
      <c:valAx>
        <c:axId val="684742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474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CAPEX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Sheet1!$A$16:$A$23</c:f>
              <c:numCache>
                <c:formatCode>General</c:formatCode>
                <c:ptCount val="8"/>
                <c:pt idx="0">
                  <c:v>116</c:v>
                </c:pt>
                <c:pt idx="1">
                  <c:v>117</c:v>
                </c:pt>
                <c:pt idx="2">
                  <c:v>118</c:v>
                </c:pt>
                <c:pt idx="3">
                  <c:v>119</c:v>
                </c:pt>
                <c:pt idx="4">
                  <c:v>120</c:v>
                </c:pt>
                <c:pt idx="5">
                  <c:v>121</c:v>
                </c:pt>
                <c:pt idx="6">
                  <c:v>122</c:v>
                </c:pt>
                <c:pt idx="7">
                  <c:v>123</c:v>
                </c:pt>
              </c:numCache>
            </c:numRef>
          </c:xVal>
          <c:yVal>
            <c:numRef>
              <c:f>Sheet1!$D$16:$D$23</c:f>
              <c:numCache>
                <c:formatCode>General</c:formatCode>
                <c:ptCount val="8"/>
                <c:pt idx="0">
                  <c:v>8487940</c:v>
                </c:pt>
                <c:pt idx="1">
                  <c:v>8673600</c:v>
                </c:pt>
                <c:pt idx="2">
                  <c:v>11162100</c:v>
                </c:pt>
                <c:pt idx="3">
                  <c:v>13905100</c:v>
                </c:pt>
                <c:pt idx="4">
                  <c:v>10428600</c:v>
                </c:pt>
                <c:pt idx="5">
                  <c:v>10718600</c:v>
                </c:pt>
                <c:pt idx="6">
                  <c:v>13985700</c:v>
                </c:pt>
                <c:pt idx="7">
                  <c:v>20179500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01-4D0C-B360-8384C7D51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387248"/>
        <c:axId val="315376688"/>
      </c:scatterChart>
      <c:scatterChart>
        <c:scatterStyle val="smoothMarker"/>
        <c:varyColors val="0"/>
        <c:ser>
          <c:idx val="1"/>
          <c:order val="1"/>
          <c:tx>
            <c:v>OPEX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Sheet1!$A$16:$A$23</c:f>
              <c:numCache>
                <c:formatCode>General</c:formatCode>
                <c:ptCount val="8"/>
                <c:pt idx="0">
                  <c:v>116</c:v>
                </c:pt>
                <c:pt idx="1">
                  <c:v>117</c:v>
                </c:pt>
                <c:pt idx="2">
                  <c:v>118</c:v>
                </c:pt>
                <c:pt idx="3">
                  <c:v>119</c:v>
                </c:pt>
                <c:pt idx="4">
                  <c:v>120</c:v>
                </c:pt>
                <c:pt idx="5">
                  <c:v>121</c:v>
                </c:pt>
                <c:pt idx="6">
                  <c:v>122</c:v>
                </c:pt>
                <c:pt idx="7">
                  <c:v>123</c:v>
                </c:pt>
              </c:numCache>
            </c:numRef>
          </c:xVal>
          <c:yVal>
            <c:numRef>
              <c:f>Sheet1!$F$16:$F$23</c:f>
              <c:numCache>
                <c:formatCode>General</c:formatCode>
                <c:ptCount val="8"/>
                <c:pt idx="0">
                  <c:v>8688734.800446853</c:v>
                </c:pt>
                <c:pt idx="1">
                  <c:v>8648994.800446853</c:v>
                </c:pt>
                <c:pt idx="2">
                  <c:v>6852466.800446853</c:v>
                </c:pt>
                <c:pt idx="3">
                  <c:v>6968680.800446853</c:v>
                </c:pt>
                <c:pt idx="4">
                  <c:v>7717293.800446853</c:v>
                </c:pt>
                <c:pt idx="5">
                  <c:v>9030991.800446853</c:v>
                </c:pt>
                <c:pt idx="6">
                  <c:v>20312287.800446853</c:v>
                </c:pt>
                <c:pt idx="7">
                  <c:v>39815651.800446846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01-4D0C-B360-8384C7D51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381488"/>
        <c:axId val="315389168"/>
      </c:scatterChart>
      <c:valAx>
        <c:axId val="31538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Reboiler</a:t>
                </a:r>
                <a:r>
                  <a:rPr lang="en-GB" baseline="0"/>
                  <a:t> Temperature (</a:t>
                </a:r>
                <a:r>
                  <a:rPr lang="en-GB" sz="1000" b="0" i="0" u="none" strike="noStrike" baseline="0">
                    <a:effectLst/>
                  </a:rPr>
                  <a:t>°C )</a:t>
                </a:r>
                <a:endParaRPr lang="en-GB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376688"/>
        <c:crosses val="autoZero"/>
        <c:crossBetween val="midCat"/>
      </c:valAx>
      <c:valAx>
        <c:axId val="31537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CAPEX ($)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387248"/>
        <c:crosses val="autoZero"/>
        <c:crossBetween val="midCat"/>
      </c:valAx>
      <c:valAx>
        <c:axId val="31538916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OPEX</a:t>
                </a:r>
                <a:r>
                  <a:rPr lang="en-GB" baseline="0"/>
                  <a:t> ($/yr)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381488"/>
        <c:crosses val="max"/>
        <c:crossBetween val="midCat"/>
      </c:valAx>
      <c:valAx>
        <c:axId val="315381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5389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HX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Sheet1!$A$3:$A$11</c:f>
              <c:numCache>
                <c:formatCode>General</c:formatCode>
                <c:ptCount val="9"/>
                <c:pt idx="0">
                  <c:v>84</c:v>
                </c:pt>
                <c:pt idx="1">
                  <c:v>88</c:v>
                </c:pt>
                <c:pt idx="2">
                  <c:v>92</c:v>
                </c:pt>
                <c:pt idx="3">
                  <c:v>96</c:v>
                </c:pt>
                <c:pt idx="4">
                  <c:v>100</c:v>
                </c:pt>
                <c:pt idx="5">
                  <c:v>104</c:v>
                </c:pt>
                <c:pt idx="6">
                  <c:v>108</c:v>
                </c:pt>
                <c:pt idx="7">
                  <c:v>110</c:v>
                </c:pt>
                <c:pt idx="8">
                  <c:v>112</c:v>
                </c:pt>
              </c:numCache>
            </c:numRef>
          </c:xVal>
          <c:yVal>
            <c:numRef>
              <c:f>Sheet1!$G$3:$G$11</c:f>
              <c:numCache>
                <c:formatCode>General</c:formatCode>
                <c:ptCount val="9"/>
                <c:pt idx="0">
                  <c:v>52538</c:v>
                </c:pt>
                <c:pt idx="1">
                  <c:v>56643</c:v>
                </c:pt>
                <c:pt idx="2">
                  <c:v>60762</c:v>
                </c:pt>
                <c:pt idx="3">
                  <c:v>64894</c:v>
                </c:pt>
                <c:pt idx="4">
                  <c:v>69044</c:v>
                </c:pt>
                <c:pt idx="5">
                  <c:v>73220</c:v>
                </c:pt>
                <c:pt idx="6">
                  <c:v>77472</c:v>
                </c:pt>
                <c:pt idx="7">
                  <c:v>79993</c:v>
                </c:pt>
                <c:pt idx="8">
                  <c:v>85263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29B-4FA2-9CA3-06D5751D9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1870719"/>
        <c:axId val="1451869279"/>
      </c:scatterChart>
      <c:scatterChart>
        <c:scatterStyle val="smoothMarker"/>
        <c:varyColors val="0"/>
        <c:ser>
          <c:idx val="1"/>
          <c:order val="1"/>
          <c:tx>
            <c:v>Cooler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Sheet1!$A$3:$A$11</c:f>
              <c:numCache>
                <c:formatCode>General</c:formatCode>
                <c:ptCount val="9"/>
                <c:pt idx="0">
                  <c:v>84</c:v>
                </c:pt>
                <c:pt idx="1">
                  <c:v>88</c:v>
                </c:pt>
                <c:pt idx="2">
                  <c:v>92</c:v>
                </c:pt>
                <c:pt idx="3">
                  <c:v>96</c:v>
                </c:pt>
                <c:pt idx="4">
                  <c:v>100</c:v>
                </c:pt>
                <c:pt idx="5">
                  <c:v>104</c:v>
                </c:pt>
                <c:pt idx="6">
                  <c:v>108</c:v>
                </c:pt>
                <c:pt idx="7">
                  <c:v>110</c:v>
                </c:pt>
                <c:pt idx="8">
                  <c:v>112</c:v>
                </c:pt>
              </c:numCache>
            </c:numRef>
          </c:xVal>
          <c:yVal>
            <c:numRef>
              <c:f>Sheet1!$H$3:$H$11</c:f>
              <c:numCache>
                <c:formatCode>General</c:formatCode>
                <c:ptCount val="9"/>
                <c:pt idx="0">
                  <c:v>50405</c:v>
                </c:pt>
                <c:pt idx="1">
                  <c:v>46159</c:v>
                </c:pt>
                <c:pt idx="2">
                  <c:v>41860</c:v>
                </c:pt>
                <c:pt idx="3">
                  <c:v>37504</c:v>
                </c:pt>
                <c:pt idx="4">
                  <c:v>33069</c:v>
                </c:pt>
                <c:pt idx="5">
                  <c:v>28541</c:v>
                </c:pt>
                <c:pt idx="6">
                  <c:v>23869</c:v>
                </c:pt>
                <c:pt idx="7">
                  <c:v>21076</c:v>
                </c:pt>
                <c:pt idx="8">
                  <c:v>15228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29B-4FA2-9CA3-06D5751D9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2849007"/>
        <c:axId val="1392851407"/>
      </c:scatterChart>
      <c:valAx>
        <c:axId val="1451870719"/>
        <c:scaling>
          <c:orientation val="minMax"/>
          <c:min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HX Temp (</a:t>
                </a:r>
                <a:r>
                  <a:rPr lang="en-GB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 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869279"/>
        <c:crosses val="autoZero"/>
        <c:crossBetween val="midCat"/>
      </c:valAx>
      <c:valAx>
        <c:axId val="1451869279"/>
        <c:scaling>
          <c:orientation val="minMax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HX Duty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870719"/>
        <c:crosses val="autoZero"/>
        <c:crossBetween val="midCat"/>
      </c:valAx>
      <c:valAx>
        <c:axId val="1392851407"/>
        <c:scaling>
          <c:orientation val="minMax"/>
          <c:min val="10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Cooler Duty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2849007"/>
        <c:crosses val="max"/>
        <c:crossBetween val="midCat"/>
      </c:valAx>
      <c:valAx>
        <c:axId val="13928490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2851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CAPEX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'Sheet1 (3)'!$A$3:$A$11</c:f>
              <c:numCache>
                <c:formatCode>_-* #,##0_-;\-* #,##0_-;_-* "-"??_-;_-@_-</c:formatCode>
                <c:ptCount val="9"/>
                <c:pt idx="0">
                  <c:v>84</c:v>
                </c:pt>
                <c:pt idx="1">
                  <c:v>88</c:v>
                </c:pt>
                <c:pt idx="2">
                  <c:v>92</c:v>
                </c:pt>
                <c:pt idx="3">
                  <c:v>96</c:v>
                </c:pt>
                <c:pt idx="4">
                  <c:v>100</c:v>
                </c:pt>
                <c:pt idx="5">
                  <c:v>104</c:v>
                </c:pt>
                <c:pt idx="6">
                  <c:v>108</c:v>
                </c:pt>
                <c:pt idx="7">
                  <c:v>110</c:v>
                </c:pt>
                <c:pt idx="8">
                  <c:v>112</c:v>
                </c:pt>
              </c:numCache>
            </c:numRef>
          </c:xVal>
          <c:yVal>
            <c:numRef>
              <c:f>'Sheet1 (3)'!$C$3:$C$11</c:f>
              <c:numCache>
                <c:formatCode>_-* #,##0_-;\-* #,##0_-;_-* "-"??_-;_-@_-</c:formatCode>
                <c:ptCount val="9"/>
                <c:pt idx="0">
                  <c:v>9808220</c:v>
                </c:pt>
                <c:pt idx="1">
                  <c:v>9612970</c:v>
                </c:pt>
                <c:pt idx="2">
                  <c:v>9274040</c:v>
                </c:pt>
                <c:pt idx="3">
                  <c:v>9308240</c:v>
                </c:pt>
                <c:pt idx="4">
                  <c:v>9228690</c:v>
                </c:pt>
                <c:pt idx="5">
                  <c:v>9531820</c:v>
                </c:pt>
                <c:pt idx="6">
                  <c:v>9704160</c:v>
                </c:pt>
                <c:pt idx="7">
                  <c:v>10428800</c:v>
                </c:pt>
                <c:pt idx="8">
                  <c:v>18238500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37-47BA-805D-C2CF2AACE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406256"/>
        <c:axId val="730741520"/>
      </c:scatterChart>
      <c:scatterChart>
        <c:scatterStyle val="smoothMarker"/>
        <c:varyColors val="0"/>
        <c:ser>
          <c:idx val="1"/>
          <c:order val="1"/>
          <c:tx>
            <c:v>OPEX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'Sheet1 (3)'!$A$3:$A$11</c:f>
              <c:numCache>
                <c:formatCode>_-* #,##0_-;\-* #,##0_-;_-* "-"??_-;_-@_-</c:formatCode>
                <c:ptCount val="9"/>
                <c:pt idx="0">
                  <c:v>84</c:v>
                </c:pt>
                <c:pt idx="1">
                  <c:v>88</c:v>
                </c:pt>
                <c:pt idx="2">
                  <c:v>92</c:v>
                </c:pt>
                <c:pt idx="3">
                  <c:v>96</c:v>
                </c:pt>
                <c:pt idx="4">
                  <c:v>100</c:v>
                </c:pt>
                <c:pt idx="5">
                  <c:v>104</c:v>
                </c:pt>
                <c:pt idx="6">
                  <c:v>108</c:v>
                </c:pt>
                <c:pt idx="7">
                  <c:v>110</c:v>
                </c:pt>
                <c:pt idx="8">
                  <c:v>112</c:v>
                </c:pt>
              </c:numCache>
            </c:numRef>
          </c:xVal>
          <c:yVal>
            <c:numRef>
              <c:f>'Sheet1 (3)'!$D$3:$D$11</c:f>
              <c:numCache>
                <c:formatCode>_-* #,##0_-;\-* #,##0_-;_-* "-"??_-;_-@_-</c:formatCode>
                <c:ptCount val="9"/>
                <c:pt idx="0">
                  <c:v>10134675.800446853</c:v>
                </c:pt>
                <c:pt idx="1">
                  <c:v>9660716.800446853</c:v>
                </c:pt>
                <c:pt idx="2">
                  <c:v>9218698.800446853</c:v>
                </c:pt>
                <c:pt idx="3">
                  <c:v>8809835.800446853</c:v>
                </c:pt>
                <c:pt idx="4">
                  <c:v>8445123.800446853</c:v>
                </c:pt>
                <c:pt idx="5">
                  <c:v>8131041.800446853</c:v>
                </c:pt>
                <c:pt idx="6">
                  <c:v>7860474.800446853</c:v>
                </c:pt>
                <c:pt idx="7">
                  <c:v>7717293.800446853</c:v>
                </c:pt>
                <c:pt idx="8">
                  <c:v>7424917.800446853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37-47BA-805D-C2CF2AACE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742768"/>
        <c:axId val="684744208"/>
      </c:scatterChart>
      <c:valAx>
        <c:axId val="790406256"/>
        <c:scaling>
          <c:orientation val="minMax"/>
          <c:min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HX Temp (</a:t>
                </a:r>
                <a:r>
                  <a:rPr lang="en-GB" sz="1000" b="0" i="0" u="none" strike="noStrike" baseline="0">
                    <a:effectLst/>
                  </a:rPr>
                  <a:t>°C 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741520"/>
        <c:crosses val="autoZero"/>
        <c:crossBetween val="midCat"/>
      </c:valAx>
      <c:valAx>
        <c:axId val="730741520"/>
        <c:scaling>
          <c:orientation val="minMax"/>
          <c:min val="8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CAPEX ($)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406256"/>
        <c:crosses val="autoZero"/>
        <c:crossBetween val="midCat"/>
      </c:valAx>
      <c:valAx>
        <c:axId val="684744208"/>
        <c:scaling>
          <c:orientation val="minMax"/>
          <c:min val="7000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OPEX</a:t>
                </a:r>
                <a:r>
                  <a:rPr lang="en-GB" baseline="0"/>
                  <a:t> ($/yr)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742768"/>
        <c:crosses val="max"/>
        <c:crossBetween val="midCat"/>
      </c:valAx>
      <c:valAx>
        <c:axId val="684742768"/>
        <c:scaling>
          <c:orientation val="minMax"/>
        </c:scaling>
        <c:delete val="1"/>
        <c:axPos val="b"/>
        <c:numFmt formatCode="_-* #,##0_-;\-* #,##0_-;_-* &quot;-&quot;??_-;_-@_-" sourceLinked="1"/>
        <c:majorTickMark val="out"/>
        <c:minorTickMark val="none"/>
        <c:tickLblPos val="nextTo"/>
        <c:crossAx val="68474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CAPEX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'Sheet1 (3)'!$A$16:$A$23</c:f>
              <c:numCache>
                <c:formatCode>_-* #,##0_-;\-* #,##0_-;_-* "-"??_-;_-@_-</c:formatCode>
                <c:ptCount val="8"/>
                <c:pt idx="0">
                  <c:v>116</c:v>
                </c:pt>
                <c:pt idx="1">
                  <c:v>117</c:v>
                </c:pt>
                <c:pt idx="2">
                  <c:v>118</c:v>
                </c:pt>
                <c:pt idx="3">
                  <c:v>119</c:v>
                </c:pt>
                <c:pt idx="4">
                  <c:v>120</c:v>
                </c:pt>
                <c:pt idx="5">
                  <c:v>121</c:v>
                </c:pt>
                <c:pt idx="6">
                  <c:v>122</c:v>
                </c:pt>
                <c:pt idx="7">
                  <c:v>123</c:v>
                </c:pt>
              </c:numCache>
            </c:numRef>
          </c:xVal>
          <c:yVal>
            <c:numRef>
              <c:f>'Sheet1 (3)'!$D$16:$D$23</c:f>
              <c:numCache>
                <c:formatCode>_-* #,##0_-;\-* #,##0_-;_-* "-"??_-;_-@_-</c:formatCode>
                <c:ptCount val="8"/>
                <c:pt idx="0">
                  <c:v>8487940</c:v>
                </c:pt>
                <c:pt idx="1">
                  <c:v>8673600</c:v>
                </c:pt>
                <c:pt idx="2">
                  <c:v>11162100</c:v>
                </c:pt>
                <c:pt idx="3">
                  <c:v>13905100</c:v>
                </c:pt>
                <c:pt idx="4">
                  <c:v>10428600</c:v>
                </c:pt>
                <c:pt idx="5">
                  <c:v>10718600</c:v>
                </c:pt>
                <c:pt idx="6">
                  <c:v>13985700</c:v>
                </c:pt>
                <c:pt idx="7">
                  <c:v>20179500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5D-479C-B70F-12BCB8F9B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387248"/>
        <c:axId val="315376688"/>
      </c:scatterChart>
      <c:scatterChart>
        <c:scatterStyle val="smoothMarker"/>
        <c:varyColors val="0"/>
        <c:ser>
          <c:idx val="1"/>
          <c:order val="1"/>
          <c:tx>
            <c:v>OPEX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'Sheet1 (3)'!$A$16:$A$23</c:f>
              <c:numCache>
                <c:formatCode>_-* #,##0_-;\-* #,##0_-;_-* "-"??_-;_-@_-</c:formatCode>
                <c:ptCount val="8"/>
                <c:pt idx="0">
                  <c:v>116</c:v>
                </c:pt>
                <c:pt idx="1">
                  <c:v>117</c:v>
                </c:pt>
                <c:pt idx="2">
                  <c:v>118</c:v>
                </c:pt>
                <c:pt idx="3">
                  <c:v>119</c:v>
                </c:pt>
                <c:pt idx="4">
                  <c:v>120</c:v>
                </c:pt>
                <c:pt idx="5">
                  <c:v>121</c:v>
                </c:pt>
                <c:pt idx="6">
                  <c:v>122</c:v>
                </c:pt>
                <c:pt idx="7">
                  <c:v>123</c:v>
                </c:pt>
              </c:numCache>
            </c:numRef>
          </c:xVal>
          <c:yVal>
            <c:numRef>
              <c:f>'Sheet1 (3)'!$E$16:$E$23</c:f>
              <c:numCache>
                <c:formatCode>_-* #,##0_-;\-* #,##0_-;_-* "-"??_-;_-@_-</c:formatCode>
                <c:ptCount val="8"/>
                <c:pt idx="0">
                  <c:v>8688734.800446853</c:v>
                </c:pt>
                <c:pt idx="1">
                  <c:v>8648994.800446853</c:v>
                </c:pt>
                <c:pt idx="2">
                  <c:v>6852466.800446853</c:v>
                </c:pt>
                <c:pt idx="3">
                  <c:v>6968680.800446853</c:v>
                </c:pt>
                <c:pt idx="4">
                  <c:v>7717293.800446853</c:v>
                </c:pt>
                <c:pt idx="5">
                  <c:v>9030991.800446853</c:v>
                </c:pt>
                <c:pt idx="6">
                  <c:v>20312287.800446853</c:v>
                </c:pt>
                <c:pt idx="7">
                  <c:v>39815651.800446846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5D-479C-B70F-12BCB8F9B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381488"/>
        <c:axId val="315389168"/>
      </c:scatterChart>
      <c:valAx>
        <c:axId val="31538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Reboiler</a:t>
                </a:r>
                <a:r>
                  <a:rPr lang="en-GB" baseline="0"/>
                  <a:t> Temperature (</a:t>
                </a:r>
                <a:r>
                  <a:rPr lang="en-GB" sz="1000" b="0" i="0" u="none" strike="noStrike" baseline="0">
                    <a:effectLst/>
                  </a:rPr>
                  <a:t>°C )</a:t>
                </a:r>
                <a:endParaRPr lang="en-GB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376688"/>
        <c:crosses val="autoZero"/>
        <c:crossBetween val="midCat"/>
      </c:valAx>
      <c:valAx>
        <c:axId val="31537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CAPEX ($)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387248"/>
        <c:crosses val="autoZero"/>
        <c:crossBetween val="midCat"/>
      </c:valAx>
      <c:valAx>
        <c:axId val="31538916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OPEX</a:t>
                </a:r>
                <a:r>
                  <a:rPr lang="en-GB" baseline="0"/>
                  <a:t> ($/yr)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381488"/>
        <c:crosses val="max"/>
        <c:crossBetween val="midCat"/>
      </c:valAx>
      <c:valAx>
        <c:axId val="315381488"/>
        <c:scaling>
          <c:orientation val="minMax"/>
        </c:scaling>
        <c:delete val="1"/>
        <c:axPos val="b"/>
        <c:numFmt formatCode="_-* #,##0_-;\-* #,##0_-;_-* &quot;-&quot;??_-;_-@_-" sourceLinked="1"/>
        <c:majorTickMark val="out"/>
        <c:minorTickMark val="none"/>
        <c:tickLblPos val="nextTo"/>
        <c:crossAx val="315389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HX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'Sheet1 (3)'!$A$3:$A$11</c:f>
              <c:numCache>
                <c:formatCode>_-* #,##0_-;\-* #,##0_-;_-* "-"??_-;_-@_-</c:formatCode>
                <c:ptCount val="9"/>
                <c:pt idx="0">
                  <c:v>84</c:v>
                </c:pt>
                <c:pt idx="1">
                  <c:v>88</c:v>
                </c:pt>
                <c:pt idx="2">
                  <c:v>92</c:v>
                </c:pt>
                <c:pt idx="3">
                  <c:v>96</c:v>
                </c:pt>
                <c:pt idx="4">
                  <c:v>100</c:v>
                </c:pt>
                <c:pt idx="5">
                  <c:v>104</c:v>
                </c:pt>
                <c:pt idx="6">
                  <c:v>108</c:v>
                </c:pt>
                <c:pt idx="7">
                  <c:v>110</c:v>
                </c:pt>
                <c:pt idx="8">
                  <c:v>112</c:v>
                </c:pt>
              </c:numCache>
            </c:numRef>
          </c:xVal>
          <c:yVal>
            <c:numRef>
              <c:f>'Sheet1 (3)'!$E$3:$E$11</c:f>
              <c:numCache>
                <c:formatCode>_-* #,##0_-;\-* #,##0_-;_-* "-"??_-;_-@_-</c:formatCode>
                <c:ptCount val="9"/>
                <c:pt idx="0">
                  <c:v>52538</c:v>
                </c:pt>
                <c:pt idx="1">
                  <c:v>56643</c:v>
                </c:pt>
                <c:pt idx="2">
                  <c:v>60762</c:v>
                </c:pt>
                <c:pt idx="3">
                  <c:v>64894</c:v>
                </c:pt>
                <c:pt idx="4">
                  <c:v>69044</c:v>
                </c:pt>
                <c:pt idx="5">
                  <c:v>73220</c:v>
                </c:pt>
                <c:pt idx="6">
                  <c:v>77472</c:v>
                </c:pt>
                <c:pt idx="7">
                  <c:v>79993</c:v>
                </c:pt>
                <c:pt idx="8">
                  <c:v>85263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3E-4FDA-B3E4-B05BC65A6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1870719"/>
        <c:axId val="1451869279"/>
      </c:scatterChart>
      <c:scatterChart>
        <c:scatterStyle val="smoothMarker"/>
        <c:varyColors val="0"/>
        <c:ser>
          <c:idx val="1"/>
          <c:order val="1"/>
          <c:tx>
            <c:v>Cooler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'Sheet1 (3)'!$A$3:$A$11</c:f>
              <c:numCache>
                <c:formatCode>_-* #,##0_-;\-* #,##0_-;_-* "-"??_-;_-@_-</c:formatCode>
                <c:ptCount val="9"/>
                <c:pt idx="0">
                  <c:v>84</c:v>
                </c:pt>
                <c:pt idx="1">
                  <c:v>88</c:v>
                </c:pt>
                <c:pt idx="2">
                  <c:v>92</c:v>
                </c:pt>
                <c:pt idx="3">
                  <c:v>96</c:v>
                </c:pt>
                <c:pt idx="4">
                  <c:v>100</c:v>
                </c:pt>
                <c:pt idx="5">
                  <c:v>104</c:v>
                </c:pt>
                <c:pt idx="6">
                  <c:v>108</c:v>
                </c:pt>
                <c:pt idx="7">
                  <c:v>110</c:v>
                </c:pt>
                <c:pt idx="8">
                  <c:v>112</c:v>
                </c:pt>
              </c:numCache>
            </c:numRef>
          </c:xVal>
          <c:yVal>
            <c:numRef>
              <c:f>'Sheet1 (3)'!$F$3:$F$11</c:f>
              <c:numCache>
                <c:formatCode>_-* #,##0_-;\-* #,##0_-;_-* "-"??_-;_-@_-</c:formatCode>
                <c:ptCount val="9"/>
                <c:pt idx="0">
                  <c:v>50405</c:v>
                </c:pt>
                <c:pt idx="1">
                  <c:v>46159</c:v>
                </c:pt>
                <c:pt idx="2">
                  <c:v>41860</c:v>
                </c:pt>
                <c:pt idx="3">
                  <c:v>37504</c:v>
                </c:pt>
                <c:pt idx="4">
                  <c:v>33069</c:v>
                </c:pt>
                <c:pt idx="5">
                  <c:v>28541</c:v>
                </c:pt>
                <c:pt idx="6">
                  <c:v>23869</c:v>
                </c:pt>
                <c:pt idx="7">
                  <c:v>21076</c:v>
                </c:pt>
                <c:pt idx="8">
                  <c:v>15228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3E-4FDA-B3E4-B05BC65A6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2849007"/>
        <c:axId val="1392851407"/>
      </c:scatterChart>
      <c:valAx>
        <c:axId val="1451870719"/>
        <c:scaling>
          <c:orientation val="minMax"/>
          <c:min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HX Temp (</a:t>
                </a:r>
                <a:r>
                  <a:rPr lang="en-GB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 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869279"/>
        <c:crosses val="autoZero"/>
        <c:crossBetween val="midCat"/>
      </c:valAx>
      <c:valAx>
        <c:axId val="1451869279"/>
        <c:scaling>
          <c:orientation val="minMax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HX Duty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870719"/>
        <c:crosses val="autoZero"/>
        <c:crossBetween val="midCat"/>
      </c:valAx>
      <c:valAx>
        <c:axId val="1392851407"/>
        <c:scaling>
          <c:orientation val="minMax"/>
          <c:min val="10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Cooler Duty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2849007"/>
        <c:crosses val="max"/>
        <c:crossBetween val="midCat"/>
      </c:valAx>
      <c:valAx>
        <c:axId val="1392849007"/>
        <c:scaling>
          <c:orientation val="minMax"/>
        </c:scaling>
        <c:delete val="1"/>
        <c:axPos val="b"/>
        <c:numFmt formatCode="_-* #,##0_-;\-* #,##0_-;_-* &quot;-&quot;??_-;_-@_-" sourceLinked="1"/>
        <c:majorTickMark val="out"/>
        <c:minorTickMark val="none"/>
        <c:tickLblPos val="nextTo"/>
        <c:crossAx val="13928514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417059</xdr:colOff>
      <xdr:row>2</xdr:row>
      <xdr:rowOff>26194</xdr:rowOff>
    </xdr:from>
    <xdr:to>
      <xdr:col>23</xdr:col>
      <xdr:colOff>209890</xdr:colOff>
      <xdr:row>22</xdr:row>
      <xdr:rowOff>11906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10211BFE-1D6C-0AFF-4FCC-4291E56F94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416378</xdr:colOff>
      <xdr:row>22</xdr:row>
      <xdr:rowOff>107156</xdr:rowOff>
    </xdr:from>
    <xdr:to>
      <xdr:col>23</xdr:col>
      <xdr:colOff>190500</xdr:colOff>
      <xdr:row>43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153873E-EE30-6C33-0E4B-DF67244524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351233</xdr:colOff>
      <xdr:row>29</xdr:row>
      <xdr:rowOff>75009</xdr:rowOff>
    </xdr:from>
    <xdr:to>
      <xdr:col>11</xdr:col>
      <xdr:colOff>166687</xdr:colOff>
      <xdr:row>52</xdr:row>
      <xdr:rowOff>95251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A8CD5B-72B9-1371-3149-C6EC03C599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417059</xdr:colOff>
      <xdr:row>2</xdr:row>
      <xdr:rowOff>26194</xdr:rowOff>
    </xdr:from>
    <xdr:to>
      <xdr:col>23</xdr:col>
      <xdr:colOff>209890</xdr:colOff>
      <xdr:row>22</xdr:row>
      <xdr:rowOff>11906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C348F6E-0995-454C-B304-3B55CEBC9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416378</xdr:colOff>
      <xdr:row>22</xdr:row>
      <xdr:rowOff>107156</xdr:rowOff>
    </xdr:from>
    <xdr:to>
      <xdr:col>23</xdr:col>
      <xdr:colOff>190500</xdr:colOff>
      <xdr:row>43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E1CA99-03A1-46B5-9CAD-A61B4A79E5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417908</xdr:colOff>
      <xdr:row>60</xdr:row>
      <xdr:rowOff>27384</xdr:rowOff>
    </xdr:from>
    <xdr:to>
      <xdr:col>23</xdr:col>
      <xdr:colOff>80962</xdr:colOff>
      <xdr:row>83</xdr:row>
      <xdr:rowOff>47626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4F2FC9-1A41-4F3C-875B-B8646C156210}"/>
            </a:ext>
            <a:ext uri="{147F2762-F138-4A5C-976F-8EAC2B608ADB}">
              <a16:predDERef xmlns:a16="http://schemas.microsoft.com/office/drawing/2014/main" pred="{ACE1CA99-03A1-46B5-9CAD-A61B4A79E5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48A04-782C-4F03-8E17-514654B776F4}">
  <dimension ref="A1:Q60"/>
  <sheetViews>
    <sheetView topLeftCell="A10" zoomScale="80" zoomScaleNormal="80" workbookViewId="0">
      <selection activeCell="I26" sqref="I26"/>
    </sheetView>
  </sheetViews>
  <sheetFormatPr defaultRowHeight="15"/>
  <cols>
    <col min="1" max="1" width="21" customWidth="1"/>
    <col min="2" max="2" width="26.7109375" customWidth="1"/>
    <col min="3" max="3" width="17.42578125" customWidth="1"/>
    <col min="4" max="8" width="17.7109375" customWidth="1"/>
    <col min="9" max="9" width="18" customWidth="1"/>
    <col min="10" max="11" width="17.85546875" customWidth="1"/>
  </cols>
  <sheetData>
    <row r="1" spans="1:12" ht="15.75" thickBot="1">
      <c r="A1" s="72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4"/>
    </row>
    <row r="2" spans="1:12">
      <c r="A2" s="27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 t="s">
        <v>6</v>
      </c>
      <c r="G2" s="28" t="s">
        <v>7</v>
      </c>
      <c r="H2" s="28" t="s">
        <v>8</v>
      </c>
      <c r="I2" s="28" t="s">
        <v>9</v>
      </c>
      <c r="J2" s="28" t="s">
        <v>10</v>
      </c>
      <c r="K2" s="29" t="s">
        <v>11</v>
      </c>
      <c r="L2" t="s">
        <v>12</v>
      </c>
    </row>
    <row r="3" spans="1:12">
      <c r="A3" s="21">
        <v>84</v>
      </c>
      <c r="B3" s="2">
        <v>501.81</v>
      </c>
      <c r="C3" s="2">
        <v>9808220</v>
      </c>
      <c r="D3" s="2">
        <v>7684000</v>
      </c>
      <c r="E3" s="2">
        <v>10134675.800446853</v>
      </c>
      <c r="F3" s="2">
        <v>5487600</v>
      </c>
      <c r="G3" s="2">
        <v>52538</v>
      </c>
      <c r="H3" s="2">
        <v>50405</v>
      </c>
      <c r="I3" s="23">
        <v>16.8</v>
      </c>
      <c r="J3" s="23">
        <v>4.2</v>
      </c>
      <c r="K3" s="8">
        <v>82</v>
      </c>
      <c r="L3">
        <v>120</v>
      </c>
    </row>
    <row r="4" spans="1:12">
      <c r="A4" s="21">
        <v>88</v>
      </c>
      <c r="B4" s="2">
        <v>501.69</v>
      </c>
      <c r="C4" s="2">
        <v>9612970</v>
      </c>
      <c r="D4" s="2">
        <v>7210041</v>
      </c>
      <c r="E4" s="2">
        <v>9660716.800446853</v>
      </c>
      <c r="F4" s="2">
        <v>5266800</v>
      </c>
      <c r="G4" s="2">
        <v>56643</v>
      </c>
      <c r="H4" s="2">
        <v>46159</v>
      </c>
      <c r="I4" s="23">
        <v>16.399999999999999</v>
      </c>
      <c r="J4" s="23">
        <v>4.0999999999999996</v>
      </c>
      <c r="K4" s="8">
        <v>81</v>
      </c>
      <c r="L4" t="s">
        <v>13</v>
      </c>
    </row>
    <row r="5" spans="1:12">
      <c r="A5" s="21">
        <v>92</v>
      </c>
      <c r="B5" s="2">
        <v>501.56</v>
      </c>
      <c r="C5" s="2">
        <v>9274040</v>
      </c>
      <c r="D5" s="2">
        <v>6768023</v>
      </c>
      <c r="E5" s="2">
        <v>9218698.800446853</v>
      </c>
      <c r="F5" s="2">
        <v>5239300</v>
      </c>
      <c r="G5" s="2">
        <v>60762</v>
      </c>
      <c r="H5" s="2">
        <v>41860</v>
      </c>
      <c r="I5" s="23">
        <v>16.399999999999999</v>
      </c>
      <c r="J5" s="23">
        <v>4.0999999999999996</v>
      </c>
      <c r="K5" s="8">
        <v>78</v>
      </c>
      <c r="L5">
        <v>25</v>
      </c>
    </row>
    <row r="6" spans="1:12">
      <c r="A6" s="21">
        <v>96</v>
      </c>
      <c r="B6" s="2">
        <v>501.41</v>
      </c>
      <c r="C6" s="2">
        <v>9308240</v>
      </c>
      <c r="D6" s="2">
        <v>6359160</v>
      </c>
      <c r="E6" s="2">
        <v>8809835.800446853</v>
      </c>
      <c r="F6" s="2">
        <v>5253000</v>
      </c>
      <c r="G6" s="2">
        <v>64894</v>
      </c>
      <c r="H6" s="2">
        <v>37504</v>
      </c>
      <c r="I6" s="23">
        <v>16</v>
      </c>
      <c r="J6" s="23">
        <v>4</v>
      </c>
      <c r="K6" s="8">
        <v>79</v>
      </c>
    </row>
    <row r="7" spans="1:12">
      <c r="A7" s="21">
        <v>100</v>
      </c>
      <c r="B7" s="2">
        <v>501.21</v>
      </c>
      <c r="C7" s="2">
        <v>9228690</v>
      </c>
      <c r="D7" s="2">
        <f>5994448</f>
        <v>5994448</v>
      </c>
      <c r="E7" s="2">
        <v>8445123.800446853</v>
      </c>
      <c r="F7" s="2">
        <v>5148700</v>
      </c>
      <c r="G7" s="2">
        <v>69044</v>
      </c>
      <c r="H7" s="2">
        <v>33069</v>
      </c>
      <c r="I7" s="23">
        <v>15.6</v>
      </c>
      <c r="J7" s="23">
        <v>3.9</v>
      </c>
      <c r="K7" s="8">
        <v>80</v>
      </c>
    </row>
    <row r="8" spans="1:12">
      <c r="A8" s="21">
        <v>104</v>
      </c>
      <c r="B8" s="2">
        <v>500.96</v>
      </c>
      <c r="C8" s="2">
        <v>9531820</v>
      </c>
      <c r="D8" s="2">
        <f>5680366</f>
        <v>5680366</v>
      </c>
      <c r="E8" s="2">
        <v>8131041.800446853</v>
      </c>
      <c r="F8" s="2">
        <v>5316200</v>
      </c>
      <c r="G8" s="2">
        <v>73220</v>
      </c>
      <c r="H8" s="2">
        <v>28541</v>
      </c>
      <c r="I8" s="23">
        <v>15.6</v>
      </c>
      <c r="J8" s="23">
        <v>3.9</v>
      </c>
      <c r="K8" s="8">
        <v>77</v>
      </c>
    </row>
    <row r="9" spans="1:12">
      <c r="A9" s="21">
        <v>108</v>
      </c>
      <c r="B9" s="2">
        <v>500.64</v>
      </c>
      <c r="C9" s="2">
        <v>9704160</v>
      </c>
      <c r="D9" s="2">
        <f>1939669+3470130</f>
        <v>5409799</v>
      </c>
      <c r="E9" s="2">
        <v>7860474.800446853</v>
      </c>
      <c r="F9" s="2">
        <v>5502900</v>
      </c>
      <c r="G9" s="2">
        <v>77472</v>
      </c>
      <c r="H9" s="2">
        <v>23869</v>
      </c>
      <c r="I9" s="23">
        <v>15.2</v>
      </c>
      <c r="J9" s="23">
        <v>3.8</v>
      </c>
      <c r="K9" s="8">
        <v>80</v>
      </c>
    </row>
    <row r="10" spans="1:12">
      <c r="A10" s="25">
        <v>110</v>
      </c>
      <c r="B10" s="6">
        <v>500.45</v>
      </c>
      <c r="C10" s="6">
        <v>10428800</v>
      </c>
      <c r="D10" s="6">
        <f>1719222+3547396</f>
        <v>5266618</v>
      </c>
      <c r="E10" s="6">
        <v>7717293.800446853</v>
      </c>
      <c r="F10" s="6">
        <v>6044000</v>
      </c>
      <c r="G10" s="6">
        <v>79993</v>
      </c>
      <c r="H10" s="6">
        <v>21076</v>
      </c>
      <c r="I10" s="26">
        <v>15.2</v>
      </c>
      <c r="J10" s="26">
        <v>3.8</v>
      </c>
      <c r="K10" s="15">
        <v>79</v>
      </c>
    </row>
    <row r="11" spans="1:12" ht="15.75" thickBot="1">
      <c r="A11" s="22">
        <v>112</v>
      </c>
      <c r="B11" s="9">
        <v>499.87</v>
      </c>
      <c r="C11" s="9">
        <v>18238500</v>
      </c>
      <c r="D11" s="9">
        <v>4974242</v>
      </c>
      <c r="E11" s="9">
        <v>7424917.800446853</v>
      </c>
      <c r="F11" s="9">
        <v>10156400</v>
      </c>
      <c r="G11" s="9">
        <v>85263</v>
      </c>
      <c r="H11" s="9">
        <v>15228</v>
      </c>
      <c r="I11" s="24">
        <v>14.8</v>
      </c>
      <c r="J11" s="24">
        <v>3.7</v>
      </c>
      <c r="K11" s="10">
        <v>79</v>
      </c>
    </row>
    <row r="13" spans="1:12" ht="15.75" thickBot="1"/>
    <row r="14" spans="1:12" ht="15.75" thickBot="1">
      <c r="A14" s="75" t="s">
        <v>14</v>
      </c>
      <c r="B14" s="76"/>
      <c r="C14" s="76"/>
      <c r="D14" s="76"/>
      <c r="E14" s="76"/>
      <c r="F14" s="76"/>
      <c r="G14" s="76"/>
      <c r="H14" s="76"/>
      <c r="I14" s="76"/>
      <c r="J14" s="76"/>
      <c r="K14" s="77"/>
    </row>
    <row r="15" spans="1:12">
      <c r="A15" s="19" t="s">
        <v>15</v>
      </c>
      <c r="B15" s="11" t="s">
        <v>2</v>
      </c>
      <c r="C15" s="20" t="s">
        <v>16</v>
      </c>
      <c r="D15" s="11" t="s">
        <v>3</v>
      </c>
      <c r="E15" s="11" t="s">
        <v>4</v>
      </c>
      <c r="F15" s="11" t="s">
        <v>5</v>
      </c>
      <c r="G15" s="11" t="s">
        <v>6</v>
      </c>
      <c r="H15" s="11" t="s">
        <v>7</v>
      </c>
      <c r="I15" s="20" t="s">
        <v>9</v>
      </c>
      <c r="J15" s="20" t="s">
        <v>10</v>
      </c>
      <c r="K15" s="12" t="s">
        <v>11</v>
      </c>
    </row>
    <row r="16" spans="1:12">
      <c r="A16" s="13">
        <v>116</v>
      </c>
      <c r="B16" s="2">
        <v>445.45</v>
      </c>
      <c r="C16" s="4">
        <v>88</v>
      </c>
      <c r="D16" s="2">
        <v>8487940</v>
      </c>
      <c r="E16" s="2">
        <f>3322615+2915444</f>
        <v>6238059</v>
      </c>
      <c r="F16" s="2">
        <v>8688734.800446853</v>
      </c>
      <c r="G16" s="2">
        <v>4486100</v>
      </c>
      <c r="H16" s="2">
        <v>56975</v>
      </c>
      <c r="I16" s="4">
        <v>14</v>
      </c>
      <c r="J16" s="4">
        <v>3.5</v>
      </c>
      <c r="K16" s="8">
        <v>77</v>
      </c>
    </row>
    <row r="17" spans="1:11">
      <c r="A17" s="13">
        <v>117</v>
      </c>
      <c r="B17" s="2">
        <v>456.24</v>
      </c>
      <c r="C17" s="4">
        <v>90</v>
      </c>
      <c r="D17" s="2">
        <v>8673600</v>
      </c>
      <c r="E17" s="2">
        <f>3249858+2948461</f>
        <v>6198319</v>
      </c>
      <c r="F17" s="2">
        <v>8648994.800446853</v>
      </c>
      <c r="G17" s="2">
        <v>4216400</v>
      </c>
      <c r="H17" s="2">
        <v>58910</v>
      </c>
      <c r="I17" s="4">
        <v>14.4</v>
      </c>
      <c r="J17" s="4">
        <v>3.6</v>
      </c>
      <c r="K17" s="8">
        <v>78</v>
      </c>
    </row>
    <row r="18" spans="1:11">
      <c r="A18" s="13">
        <v>118</v>
      </c>
      <c r="B18" s="2">
        <v>467.95</v>
      </c>
      <c r="C18" s="4">
        <v>108</v>
      </c>
      <c r="D18" s="2">
        <v>11162100</v>
      </c>
      <c r="E18" s="2">
        <f>1550980+2850811</f>
        <v>4401791</v>
      </c>
      <c r="F18" s="2">
        <v>6852466.800446853</v>
      </c>
      <c r="G18" s="2">
        <v>6347400</v>
      </c>
      <c r="H18" s="2">
        <v>80385</v>
      </c>
      <c r="I18" s="4">
        <v>13.6</v>
      </c>
      <c r="J18" s="4">
        <v>3.4</v>
      </c>
      <c r="K18" s="8">
        <v>77</v>
      </c>
    </row>
    <row r="19" spans="1:11">
      <c r="A19" s="13">
        <v>119</v>
      </c>
      <c r="B19" s="2">
        <v>482.25</v>
      </c>
      <c r="C19" s="4">
        <v>110</v>
      </c>
      <c r="D19" s="2">
        <v>13905100</v>
      </c>
      <c r="E19" s="2">
        <f>1407186+3110819</f>
        <v>4518005</v>
      </c>
      <c r="F19" s="2">
        <v>6968680.800446853</v>
      </c>
      <c r="G19" s="2">
        <v>7593000</v>
      </c>
      <c r="H19" s="2">
        <v>82891</v>
      </c>
      <c r="I19" s="4">
        <v>14.4</v>
      </c>
      <c r="J19" s="4">
        <v>3.6</v>
      </c>
      <c r="K19" s="8">
        <v>75</v>
      </c>
    </row>
    <row r="20" spans="1:11">
      <c r="A20" s="14">
        <v>120</v>
      </c>
      <c r="B20" s="6">
        <v>500.45</v>
      </c>
      <c r="C20" s="7">
        <v>110</v>
      </c>
      <c r="D20" s="6">
        <v>10428600</v>
      </c>
      <c r="E20" s="6">
        <f>1719222+3547396</f>
        <v>5266618</v>
      </c>
      <c r="F20" s="6">
        <v>7717293.800446853</v>
      </c>
      <c r="G20" s="6">
        <v>6044000</v>
      </c>
      <c r="H20" s="6">
        <v>79993</v>
      </c>
      <c r="I20" s="7">
        <v>15.2</v>
      </c>
      <c r="J20" s="7">
        <v>3.8</v>
      </c>
      <c r="K20" s="15">
        <v>77</v>
      </c>
    </row>
    <row r="21" spans="1:11">
      <c r="A21" s="13">
        <v>121</v>
      </c>
      <c r="B21" s="2">
        <v>525.54</v>
      </c>
      <c r="C21" s="4">
        <v>110</v>
      </c>
      <c r="D21" s="2">
        <v>10718600</v>
      </c>
      <c r="E21" s="2">
        <f>1763487+4816829</f>
        <v>6580316</v>
      </c>
      <c r="F21" s="2">
        <v>9030991.800446853</v>
      </c>
      <c r="G21" s="2">
        <v>6347500</v>
      </c>
      <c r="H21" s="2">
        <v>79511</v>
      </c>
      <c r="I21" s="4">
        <v>16.8</v>
      </c>
      <c r="J21" s="4">
        <v>4.2</v>
      </c>
      <c r="K21" s="8">
        <v>77</v>
      </c>
    </row>
    <row r="22" spans="1:11">
      <c r="A22" s="13">
        <v>122</v>
      </c>
      <c r="B22" s="2">
        <v>555.51</v>
      </c>
      <c r="C22" s="4">
        <v>104</v>
      </c>
      <c r="D22" s="2">
        <v>13985700</v>
      </c>
      <c r="E22" s="2">
        <f>1359396+16502216</f>
        <v>17861612</v>
      </c>
      <c r="F22" s="2">
        <v>20312287.800446853</v>
      </c>
      <c r="G22" s="2">
        <v>9867300</v>
      </c>
      <c r="H22" s="3">
        <v>73291.285000000003</v>
      </c>
      <c r="I22" s="4">
        <v>24</v>
      </c>
      <c r="J22" s="4">
        <v>6</v>
      </c>
      <c r="K22" s="8">
        <v>76</v>
      </c>
    </row>
    <row r="23" spans="1:11" ht="15.75" thickBot="1">
      <c r="A23" s="16">
        <v>123</v>
      </c>
      <c r="B23" s="9">
        <v>558.27</v>
      </c>
      <c r="C23" s="17">
        <v>88</v>
      </c>
      <c r="D23" s="9">
        <v>20179500</v>
      </c>
      <c r="E23" s="9">
        <f>1021679+36343297</f>
        <v>37364976</v>
      </c>
      <c r="F23" s="9">
        <v>39815651.800446846</v>
      </c>
      <c r="G23" s="9">
        <v>17131700</v>
      </c>
      <c r="H23" s="18">
        <v>56784.993199999997</v>
      </c>
      <c r="I23" s="17">
        <v>32</v>
      </c>
      <c r="J23" s="17">
        <v>8</v>
      </c>
      <c r="K23" s="10">
        <v>76</v>
      </c>
    </row>
    <row r="30" spans="1:11">
      <c r="C30">
        <f>B3-B11</f>
        <v>1.9399999999999977</v>
      </c>
    </row>
    <row r="60" spans="17:17">
      <c r="Q60" t="s">
        <v>17</v>
      </c>
    </row>
  </sheetData>
  <mergeCells count="2">
    <mergeCell ref="A1:K1"/>
    <mergeCell ref="A14:K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29FD8-D12B-40E5-B7FC-E116B817B788}">
  <dimension ref="A1:Q60"/>
  <sheetViews>
    <sheetView tabSelected="1" topLeftCell="A5" zoomScale="80" zoomScaleNormal="80" workbookViewId="0">
      <selection activeCell="B27" sqref="B27:I27"/>
    </sheetView>
  </sheetViews>
  <sheetFormatPr defaultRowHeight="15"/>
  <cols>
    <col min="1" max="1" width="23.7109375" customWidth="1"/>
    <col min="2" max="2" width="26.7109375" customWidth="1"/>
    <col min="3" max="3" width="17.42578125" customWidth="1"/>
    <col min="4" max="8" width="17.7109375" customWidth="1"/>
    <col min="9" max="9" width="18" customWidth="1"/>
    <col min="10" max="11" width="17.85546875" customWidth="1"/>
  </cols>
  <sheetData>
    <row r="1" spans="1:12" ht="15.75" thickBot="1">
      <c r="A1" s="72" t="s">
        <v>0</v>
      </c>
      <c r="B1" s="73"/>
      <c r="C1" s="73"/>
      <c r="D1" s="73"/>
      <c r="E1" s="73"/>
      <c r="F1" s="73"/>
      <c r="G1" s="73"/>
      <c r="H1" s="74"/>
    </row>
    <row r="2" spans="1:12">
      <c r="A2" s="27" t="s">
        <v>1</v>
      </c>
      <c r="B2" s="28" t="s">
        <v>2</v>
      </c>
      <c r="C2" s="28" t="s">
        <v>3</v>
      </c>
      <c r="D2" s="28" t="s">
        <v>5</v>
      </c>
      <c r="E2" s="28" t="s">
        <v>7</v>
      </c>
      <c r="F2" s="28" t="s">
        <v>8</v>
      </c>
      <c r="G2" s="28" t="s">
        <v>9</v>
      </c>
      <c r="H2" s="29" t="s">
        <v>10</v>
      </c>
      <c r="L2" t="s">
        <v>12</v>
      </c>
    </row>
    <row r="3" spans="1:12">
      <c r="A3" s="39">
        <v>84</v>
      </c>
      <c r="B3" s="55">
        <v>501.81</v>
      </c>
      <c r="C3" s="30">
        <v>9808220</v>
      </c>
      <c r="D3" s="30">
        <v>10134675.800446853</v>
      </c>
      <c r="E3" s="30">
        <v>52538</v>
      </c>
      <c r="F3" s="30">
        <v>50405</v>
      </c>
      <c r="G3" s="33">
        <v>16.8</v>
      </c>
      <c r="H3" s="34">
        <v>4.2</v>
      </c>
      <c r="L3">
        <v>120</v>
      </c>
    </row>
    <row r="4" spans="1:12">
      <c r="A4" s="39">
        <v>88</v>
      </c>
      <c r="B4" s="55">
        <v>501.69</v>
      </c>
      <c r="C4" s="30">
        <v>9612970</v>
      </c>
      <c r="D4" s="30">
        <v>9660716.800446853</v>
      </c>
      <c r="E4" s="30">
        <v>56643</v>
      </c>
      <c r="F4" s="30">
        <v>46159</v>
      </c>
      <c r="G4" s="33">
        <v>16.399999999999999</v>
      </c>
      <c r="H4" s="34">
        <v>4.0999999999999996</v>
      </c>
      <c r="L4" t="s">
        <v>13</v>
      </c>
    </row>
    <row r="5" spans="1:12">
      <c r="A5" s="39">
        <v>92</v>
      </c>
      <c r="B5" s="55">
        <v>501.56</v>
      </c>
      <c r="C5" s="30">
        <v>9274040</v>
      </c>
      <c r="D5" s="30">
        <v>9218698.800446853</v>
      </c>
      <c r="E5" s="30">
        <v>60762</v>
      </c>
      <c r="F5" s="30">
        <v>41860</v>
      </c>
      <c r="G5" s="33">
        <v>16.399999999999999</v>
      </c>
      <c r="H5" s="34">
        <v>4.0999999999999996</v>
      </c>
      <c r="L5">
        <v>25</v>
      </c>
    </row>
    <row r="6" spans="1:12">
      <c r="A6" s="39">
        <v>96</v>
      </c>
      <c r="B6" s="55">
        <v>501.41</v>
      </c>
      <c r="C6" s="30">
        <v>9308240</v>
      </c>
      <c r="D6" s="30">
        <v>8809835.800446853</v>
      </c>
      <c r="E6" s="30">
        <v>64894</v>
      </c>
      <c r="F6" s="30">
        <v>37504</v>
      </c>
      <c r="G6" s="33">
        <v>16</v>
      </c>
      <c r="H6" s="34">
        <v>4</v>
      </c>
    </row>
    <row r="7" spans="1:12">
      <c r="A7" s="39">
        <v>100</v>
      </c>
      <c r="B7" s="55">
        <v>501.21</v>
      </c>
      <c r="C7" s="30">
        <v>9228690</v>
      </c>
      <c r="D7" s="30">
        <v>8445123.800446853</v>
      </c>
      <c r="E7" s="30">
        <v>69044</v>
      </c>
      <c r="F7" s="30">
        <v>33069</v>
      </c>
      <c r="G7" s="33">
        <v>15.6</v>
      </c>
      <c r="H7" s="34">
        <v>3.9</v>
      </c>
    </row>
    <row r="8" spans="1:12">
      <c r="A8" s="39">
        <v>104</v>
      </c>
      <c r="B8" s="55">
        <v>500.96</v>
      </c>
      <c r="C8" s="30">
        <v>9531820</v>
      </c>
      <c r="D8" s="30">
        <v>8131041.800446853</v>
      </c>
      <c r="E8" s="30">
        <v>73220</v>
      </c>
      <c r="F8" s="30">
        <v>28541</v>
      </c>
      <c r="G8" s="33">
        <v>15.6</v>
      </c>
      <c r="H8" s="34">
        <v>3.9</v>
      </c>
    </row>
    <row r="9" spans="1:12">
      <c r="A9" s="39">
        <v>108</v>
      </c>
      <c r="B9" s="55">
        <v>500.64</v>
      </c>
      <c r="C9" s="30">
        <v>9704160</v>
      </c>
      <c r="D9" s="30">
        <v>7860474.800446853</v>
      </c>
      <c r="E9" s="30">
        <v>77472</v>
      </c>
      <c r="F9" s="30">
        <v>23869</v>
      </c>
      <c r="G9" s="33">
        <v>15.2</v>
      </c>
      <c r="H9" s="34">
        <v>3.8</v>
      </c>
    </row>
    <row r="10" spans="1:12">
      <c r="A10" s="40">
        <v>110</v>
      </c>
      <c r="B10" s="56">
        <v>500.45</v>
      </c>
      <c r="C10" s="31">
        <v>10428800</v>
      </c>
      <c r="D10" s="31">
        <v>7717293.800446853</v>
      </c>
      <c r="E10" s="31">
        <v>79993</v>
      </c>
      <c r="F10" s="31">
        <v>21076</v>
      </c>
      <c r="G10" s="35">
        <v>15.2</v>
      </c>
      <c r="H10" s="36">
        <v>3.8</v>
      </c>
    </row>
    <row r="11" spans="1:12" ht="15.75" thickBot="1">
      <c r="A11" s="41">
        <v>112</v>
      </c>
      <c r="B11" s="57">
        <v>499.87</v>
      </c>
      <c r="C11" s="32">
        <v>18238500</v>
      </c>
      <c r="D11" s="32">
        <v>7424917.800446853</v>
      </c>
      <c r="E11" s="32">
        <v>85263</v>
      </c>
      <c r="F11" s="32">
        <v>15228</v>
      </c>
      <c r="G11" s="37">
        <v>14.8</v>
      </c>
      <c r="H11" s="38">
        <v>3.7</v>
      </c>
    </row>
    <row r="13" spans="1:12" ht="15.75" thickBot="1"/>
    <row r="14" spans="1:12" ht="15.75" thickBot="1">
      <c r="A14" s="75" t="s">
        <v>14</v>
      </c>
      <c r="B14" s="76"/>
      <c r="C14" s="76"/>
      <c r="D14" s="76"/>
      <c r="E14" s="76"/>
      <c r="F14" s="76"/>
      <c r="G14" s="76"/>
      <c r="H14" s="77"/>
    </row>
    <row r="15" spans="1:12">
      <c r="A15" s="19" t="s">
        <v>15</v>
      </c>
      <c r="B15" s="11" t="s">
        <v>2</v>
      </c>
      <c r="C15" s="20" t="s">
        <v>16</v>
      </c>
      <c r="D15" s="11" t="s">
        <v>3</v>
      </c>
      <c r="E15" s="11" t="s">
        <v>5</v>
      </c>
      <c r="F15" s="11" t="s">
        <v>7</v>
      </c>
      <c r="G15" s="20" t="s">
        <v>9</v>
      </c>
      <c r="H15" s="42" t="s">
        <v>10</v>
      </c>
    </row>
    <row r="16" spans="1:12">
      <c r="A16" s="49">
        <v>116</v>
      </c>
      <c r="B16" s="55">
        <v>445.45</v>
      </c>
      <c r="C16" s="50">
        <v>88</v>
      </c>
      <c r="D16" s="30">
        <v>8487940</v>
      </c>
      <c r="E16" s="30">
        <v>8688734.800446853</v>
      </c>
      <c r="F16" s="30">
        <v>56975</v>
      </c>
      <c r="G16" s="43">
        <v>14</v>
      </c>
      <c r="H16" s="44">
        <v>3.5</v>
      </c>
    </row>
    <row r="17" spans="1:9">
      <c r="A17" s="49">
        <v>117</v>
      </c>
      <c r="B17" s="55">
        <v>456.24</v>
      </c>
      <c r="C17" s="50">
        <v>90</v>
      </c>
      <c r="D17" s="30">
        <v>8673600</v>
      </c>
      <c r="E17" s="30">
        <v>8648994.800446853</v>
      </c>
      <c r="F17" s="30">
        <v>58910</v>
      </c>
      <c r="G17" s="43">
        <v>14.4</v>
      </c>
      <c r="H17" s="44">
        <v>3.6</v>
      </c>
    </row>
    <row r="18" spans="1:9">
      <c r="A18" s="49">
        <v>118</v>
      </c>
      <c r="B18" s="55">
        <v>467.95</v>
      </c>
      <c r="C18" s="50">
        <v>108</v>
      </c>
      <c r="D18" s="30">
        <v>11162100</v>
      </c>
      <c r="E18" s="30">
        <v>6852466.800446853</v>
      </c>
      <c r="F18" s="30">
        <v>80385</v>
      </c>
      <c r="G18" s="43">
        <v>13.6</v>
      </c>
      <c r="H18" s="44">
        <v>3.4</v>
      </c>
    </row>
    <row r="19" spans="1:9">
      <c r="A19" s="49">
        <v>119</v>
      </c>
      <c r="B19" s="55">
        <v>482.25</v>
      </c>
      <c r="C19" s="50">
        <v>110</v>
      </c>
      <c r="D19" s="30">
        <v>13905100</v>
      </c>
      <c r="E19" s="30">
        <v>6968680.800446853</v>
      </c>
      <c r="F19" s="30">
        <v>82891</v>
      </c>
      <c r="G19" s="43">
        <v>14.4</v>
      </c>
      <c r="H19" s="44">
        <v>3.6</v>
      </c>
    </row>
    <row r="20" spans="1:9">
      <c r="A20" s="51">
        <v>120</v>
      </c>
      <c r="B20" s="56">
        <v>500.45</v>
      </c>
      <c r="C20" s="52">
        <v>110</v>
      </c>
      <c r="D20" s="31">
        <v>10428600</v>
      </c>
      <c r="E20" s="31">
        <v>7717293.800446853</v>
      </c>
      <c r="F20" s="31">
        <v>79993</v>
      </c>
      <c r="G20" s="45">
        <v>15.2</v>
      </c>
      <c r="H20" s="46">
        <v>3.8</v>
      </c>
    </row>
    <row r="21" spans="1:9">
      <c r="A21" s="49">
        <v>121</v>
      </c>
      <c r="B21" s="55">
        <v>525.54</v>
      </c>
      <c r="C21" s="50">
        <v>110</v>
      </c>
      <c r="D21" s="30">
        <v>10718600</v>
      </c>
      <c r="E21" s="30">
        <v>9030991.800446853</v>
      </c>
      <c r="F21" s="30">
        <v>79511</v>
      </c>
      <c r="G21" s="43">
        <v>16.8</v>
      </c>
      <c r="H21" s="44">
        <v>4.2</v>
      </c>
    </row>
    <row r="22" spans="1:9">
      <c r="A22" s="49">
        <v>122</v>
      </c>
      <c r="B22" s="55">
        <v>555.51</v>
      </c>
      <c r="C22" s="50">
        <v>104</v>
      </c>
      <c r="D22" s="30">
        <v>13985700</v>
      </c>
      <c r="E22" s="30">
        <v>20312287.800446853</v>
      </c>
      <c r="F22" s="30">
        <v>73291.285000000003</v>
      </c>
      <c r="G22" s="43">
        <v>24</v>
      </c>
      <c r="H22" s="44">
        <v>6</v>
      </c>
    </row>
    <row r="23" spans="1:9" ht="15.75" thickBot="1">
      <c r="A23" s="53">
        <v>123</v>
      </c>
      <c r="B23" s="57">
        <v>558.27</v>
      </c>
      <c r="C23" s="54">
        <v>88</v>
      </c>
      <c r="D23" s="32">
        <v>20179500</v>
      </c>
      <c r="E23" s="32">
        <v>39815651.800446846</v>
      </c>
      <c r="F23" s="32">
        <v>56784.993199999997</v>
      </c>
      <c r="G23" s="47">
        <v>32</v>
      </c>
      <c r="H23" s="48">
        <v>8</v>
      </c>
    </row>
    <row r="26" spans="1:9">
      <c r="A26" s="78" t="s">
        <v>18</v>
      </c>
      <c r="B26" s="78" t="s">
        <v>19</v>
      </c>
      <c r="C26" s="80"/>
      <c r="D26" s="80"/>
      <c r="E26" s="80"/>
      <c r="F26" s="80"/>
      <c r="G26" s="80"/>
      <c r="H26" s="80"/>
      <c r="I26" s="81"/>
    </row>
    <row r="27" spans="1:9">
      <c r="A27" s="79"/>
      <c r="B27" s="64">
        <v>116</v>
      </c>
      <c r="C27" s="64">
        <v>117</v>
      </c>
      <c r="D27" s="64">
        <v>118</v>
      </c>
      <c r="E27" s="64">
        <v>119</v>
      </c>
      <c r="F27" s="65">
        <v>120</v>
      </c>
      <c r="G27" s="64">
        <v>121</v>
      </c>
      <c r="H27" s="66">
        <v>122</v>
      </c>
      <c r="I27" s="67">
        <v>123</v>
      </c>
    </row>
    <row r="28" spans="1:9" ht="14.25" customHeight="1">
      <c r="A28" s="59" t="s">
        <v>2</v>
      </c>
      <c r="B28" s="68">
        <v>445.45</v>
      </c>
      <c r="C28" s="68">
        <v>456.24</v>
      </c>
      <c r="D28" s="68">
        <v>467.95</v>
      </c>
      <c r="E28" s="68">
        <v>482.25</v>
      </c>
      <c r="F28" s="69">
        <v>500.45</v>
      </c>
      <c r="G28" s="68">
        <v>525.54</v>
      </c>
      <c r="H28" s="70">
        <v>555.51</v>
      </c>
      <c r="I28" s="71">
        <v>558.27</v>
      </c>
    </row>
    <row r="29" spans="1:9">
      <c r="A29" s="60" t="s">
        <v>7</v>
      </c>
      <c r="B29" s="61">
        <v>56975</v>
      </c>
      <c r="C29" s="61">
        <v>58910</v>
      </c>
      <c r="D29" s="61">
        <v>80385</v>
      </c>
      <c r="E29" s="61">
        <v>82891</v>
      </c>
      <c r="F29" s="62">
        <v>79993</v>
      </c>
      <c r="G29" s="61">
        <v>79511</v>
      </c>
      <c r="H29" s="58">
        <v>73291.285000000003</v>
      </c>
      <c r="I29" s="63">
        <v>56784.993199999997</v>
      </c>
    </row>
    <row r="60" spans="17:17">
      <c r="Q60" t="s">
        <v>17</v>
      </c>
    </row>
  </sheetData>
  <mergeCells count="4">
    <mergeCell ref="A1:H1"/>
    <mergeCell ref="A14:H14"/>
    <mergeCell ref="A26:A27"/>
    <mergeCell ref="B26:I2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81032-F5B3-421C-853B-C945616460A9}">
  <dimension ref="A1:J21"/>
  <sheetViews>
    <sheetView workbookViewId="0">
      <selection activeCell="C11" sqref="C11"/>
    </sheetView>
  </sheetViews>
  <sheetFormatPr defaultRowHeight="15"/>
  <cols>
    <col min="1" max="1" width="21" customWidth="1"/>
    <col min="2" max="2" width="26.7109375" customWidth="1"/>
    <col min="3" max="3" width="17.42578125" customWidth="1"/>
    <col min="4" max="8" width="17.7109375" customWidth="1"/>
    <col min="9" max="9" width="18" customWidth="1"/>
    <col min="10" max="10" width="17.85546875" customWidth="1"/>
  </cols>
  <sheetData>
    <row r="1" spans="1:10">
      <c r="A1" t="s">
        <v>0</v>
      </c>
    </row>
    <row r="2" spans="1:10">
      <c r="A2" t="s">
        <v>1</v>
      </c>
      <c r="B2" t="s">
        <v>2</v>
      </c>
      <c r="C2" t="s">
        <v>20</v>
      </c>
      <c r="D2" t="s">
        <v>3</v>
      </c>
      <c r="E2" t="s">
        <v>4</v>
      </c>
      <c r="F2" t="s">
        <v>6</v>
      </c>
      <c r="G2" t="s">
        <v>7</v>
      </c>
      <c r="H2" t="s">
        <v>8</v>
      </c>
      <c r="J2" t="s">
        <v>12</v>
      </c>
    </row>
    <row r="3" spans="1:10">
      <c r="A3">
        <v>88</v>
      </c>
      <c r="B3">
        <v>501.65</v>
      </c>
      <c r="C3">
        <v>0.98</v>
      </c>
      <c r="D3">
        <v>8752020</v>
      </c>
      <c r="E3">
        <v>1718190</v>
      </c>
      <c r="G3">
        <v>55739</v>
      </c>
      <c r="J3">
        <v>120</v>
      </c>
    </row>
    <row r="4" spans="1:10">
      <c r="A4">
        <v>92</v>
      </c>
      <c r="B4">
        <v>501.54</v>
      </c>
      <c r="C4">
        <v>0.98</v>
      </c>
      <c r="D4">
        <v>8790940</v>
      </c>
      <c r="E4">
        <v>1564200</v>
      </c>
      <c r="G4">
        <v>60764</v>
      </c>
      <c r="J4" t="s">
        <v>13</v>
      </c>
    </row>
    <row r="5" spans="1:10">
      <c r="A5">
        <v>96</v>
      </c>
      <c r="B5">
        <v>501.38</v>
      </c>
      <c r="C5">
        <v>0.98</v>
      </c>
      <c r="D5">
        <v>8952920</v>
      </c>
      <c r="E5">
        <v>1407710</v>
      </c>
      <c r="G5">
        <v>64896</v>
      </c>
      <c r="J5">
        <v>25</v>
      </c>
    </row>
    <row r="6" spans="1:10">
      <c r="A6">
        <v>100</v>
      </c>
      <c r="B6">
        <v>501.13</v>
      </c>
      <c r="C6">
        <v>0.98</v>
      </c>
      <c r="D6">
        <v>9075230</v>
      </c>
      <c r="E6">
        <v>1248070</v>
      </c>
      <c r="G6">
        <v>69047</v>
      </c>
      <c r="J6" t="s">
        <v>9</v>
      </c>
    </row>
    <row r="7" spans="1:10">
      <c r="A7">
        <v>104</v>
      </c>
      <c r="B7">
        <v>500.89</v>
      </c>
      <c r="C7">
        <v>0.98</v>
      </c>
      <c r="D7">
        <v>9417930</v>
      </c>
      <c r="E7">
        <v>1084910</v>
      </c>
      <c r="G7">
        <v>73221</v>
      </c>
      <c r="J7">
        <v>15.2</v>
      </c>
    </row>
    <row r="8" spans="1:10">
      <c r="A8">
        <v>108</v>
      </c>
      <c r="B8">
        <v>500.54</v>
      </c>
      <c r="C8">
        <v>0.98</v>
      </c>
      <c r="D8">
        <v>10094700</v>
      </c>
      <c r="E8">
        <v>916250</v>
      </c>
      <c r="G8">
        <v>77475</v>
      </c>
      <c r="J8" t="s">
        <v>10</v>
      </c>
    </row>
    <row r="9" spans="1:10">
      <c r="A9" s="1">
        <v>110</v>
      </c>
      <c r="B9" s="1">
        <v>500.45</v>
      </c>
      <c r="C9" s="1">
        <v>0.98</v>
      </c>
      <c r="D9" s="1">
        <v>10428800</v>
      </c>
      <c r="E9" s="1">
        <v>815707</v>
      </c>
      <c r="G9" s="1">
        <v>79995</v>
      </c>
      <c r="J9">
        <v>3.8</v>
      </c>
    </row>
    <row r="10" spans="1:10">
      <c r="A10">
        <v>112</v>
      </c>
      <c r="B10">
        <v>499.87</v>
      </c>
      <c r="C10">
        <v>0.98</v>
      </c>
      <c r="D10">
        <v>18997800</v>
      </c>
      <c r="E10">
        <v>605848</v>
      </c>
      <c r="G10">
        <v>85272</v>
      </c>
    </row>
    <row r="12" spans="1:10">
      <c r="A12" s="82" t="s">
        <v>14</v>
      </c>
      <c r="B12" s="83"/>
      <c r="C12" s="83"/>
      <c r="D12" s="83"/>
      <c r="E12" s="83"/>
      <c r="F12" s="83"/>
      <c r="G12" s="83"/>
      <c r="H12" s="83"/>
      <c r="I12" s="83"/>
      <c r="J12" s="84"/>
    </row>
    <row r="13" spans="1:10">
      <c r="A13" s="5" t="s">
        <v>15</v>
      </c>
      <c r="B13" s="2" t="s">
        <v>2</v>
      </c>
      <c r="C13" s="5" t="s">
        <v>16</v>
      </c>
      <c r="D13" s="2" t="s">
        <v>3</v>
      </c>
      <c r="E13" s="2" t="s">
        <v>4</v>
      </c>
      <c r="F13" s="2" t="s">
        <v>6</v>
      </c>
      <c r="G13" s="2" t="s">
        <v>7</v>
      </c>
      <c r="H13" s="5" t="s">
        <v>9</v>
      </c>
      <c r="I13" s="5" t="s">
        <v>10</v>
      </c>
      <c r="J13" s="2" t="s">
        <v>11</v>
      </c>
    </row>
    <row r="14" spans="1:10">
      <c r="A14" s="4">
        <v>116</v>
      </c>
      <c r="B14" s="2">
        <v>445.45</v>
      </c>
      <c r="C14" s="4">
        <v>88</v>
      </c>
      <c r="D14" s="2">
        <v>8487940</v>
      </c>
      <c r="E14" s="2">
        <f>3322615+2915444</f>
        <v>6238059</v>
      </c>
      <c r="F14" s="2">
        <v>4486100</v>
      </c>
      <c r="G14" s="2">
        <v>56975</v>
      </c>
      <c r="H14" s="4">
        <v>14</v>
      </c>
      <c r="I14" s="4">
        <v>3.5</v>
      </c>
      <c r="J14" s="2">
        <v>77</v>
      </c>
    </row>
    <row r="15" spans="1:10">
      <c r="A15" s="4">
        <v>117</v>
      </c>
      <c r="B15" s="2">
        <v>456.24</v>
      </c>
      <c r="C15" s="4">
        <v>90</v>
      </c>
      <c r="D15" s="2">
        <v>8673600</v>
      </c>
      <c r="E15" s="2">
        <f>3249858+2948461</f>
        <v>6198319</v>
      </c>
      <c r="F15" s="2">
        <v>4216400</v>
      </c>
      <c r="G15" s="2">
        <v>58910</v>
      </c>
      <c r="H15" s="4">
        <v>14.4</v>
      </c>
      <c r="I15" s="4">
        <v>3.6</v>
      </c>
      <c r="J15" s="2">
        <v>78</v>
      </c>
    </row>
    <row r="16" spans="1:10">
      <c r="A16" s="4">
        <v>118</v>
      </c>
      <c r="B16" s="2">
        <v>467.95</v>
      </c>
      <c r="C16" s="4">
        <v>108</v>
      </c>
      <c r="D16" s="2">
        <v>11162100</v>
      </c>
      <c r="E16" s="2">
        <f>1550980+2850811</f>
        <v>4401791</v>
      </c>
      <c r="F16" s="2">
        <v>6347400</v>
      </c>
      <c r="G16" s="2">
        <v>80385</v>
      </c>
      <c r="H16" s="4">
        <v>13.6</v>
      </c>
      <c r="I16" s="4">
        <v>3.4</v>
      </c>
      <c r="J16" s="2">
        <v>77</v>
      </c>
    </row>
    <row r="17" spans="1:10">
      <c r="A17" s="4">
        <v>119</v>
      </c>
      <c r="B17" s="2">
        <v>482.25</v>
      </c>
      <c r="C17" s="4">
        <v>110</v>
      </c>
      <c r="D17" s="2">
        <v>13905100</v>
      </c>
      <c r="E17" s="2">
        <f>1407186+3110819</f>
        <v>4518005</v>
      </c>
      <c r="F17" s="2">
        <v>7593000</v>
      </c>
      <c r="G17" s="2">
        <v>82891</v>
      </c>
      <c r="H17" s="4">
        <v>14.4</v>
      </c>
      <c r="I17" s="4">
        <v>3.6</v>
      </c>
      <c r="J17" s="2">
        <v>75</v>
      </c>
    </row>
    <row r="18" spans="1:10">
      <c r="A18" s="7">
        <v>120</v>
      </c>
      <c r="B18" s="6">
        <v>500.45</v>
      </c>
      <c r="C18" s="7">
        <v>110</v>
      </c>
      <c r="D18" s="6">
        <v>10428600</v>
      </c>
      <c r="E18" s="6">
        <f>1719222+3547396</f>
        <v>5266618</v>
      </c>
      <c r="F18" s="6">
        <v>6044000</v>
      </c>
      <c r="G18" s="6">
        <v>79993</v>
      </c>
      <c r="H18" s="7">
        <v>15.2</v>
      </c>
      <c r="I18" s="7">
        <v>3.8</v>
      </c>
      <c r="J18" s="6">
        <v>77</v>
      </c>
    </row>
    <row r="19" spans="1:10">
      <c r="A19" s="4">
        <v>121</v>
      </c>
      <c r="B19" s="2">
        <v>525.54</v>
      </c>
      <c r="C19" s="4">
        <v>110</v>
      </c>
      <c r="D19" s="2">
        <v>10718600</v>
      </c>
      <c r="E19" s="2">
        <f>1763487+4816829</f>
        <v>6580316</v>
      </c>
      <c r="F19" s="2">
        <v>6347500</v>
      </c>
      <c r="G19" s="2">
        <v>79511</v>
      </c>
      <c r="H19" s="4">
        <v>16.8</v>
      </c>
      <c r="I19" s="4">
        <v>4.2</v>
      </c>
      <c r="J19" s="2">
        <v>77</v>
      </c>
    </row>
    <row r="20" spans="1:10">
      <c r="A20" s="4">
        <v>122</v>
      </c>
      <c r="B20" s="2">
        <v>555.51</v>
      </c>
      <c r="C20" s="4">
        <v>104</v>
      </c>
      <c r="D20" s="2">
        <v>13985700</v>
      </c>
      <c r="E20" s="2">
        <f>1359396+16502216</f>
        <v>17861612</v>
      </c>
      <c r="F20" s="2">
        <v>9867300</v>
      </c>
      <c r="G20" s="3">
        <v>73291.285000000003</v>
      </c>
      <c r="H20" s="4">
        <v>24</v>
      </c>
      <c r="I20" s="4">
        <v>6</v>
      </c>
      <c r="J20" s="2">
        <v>76</v>
      </c>
    </row>
    <row r="21" spans="1:10">
      <c r="A21" s="4">
        <v>123</v>
      </c>
      <c r="B21" s="2">
        <v>558.27</v>
      </c>
      <c r="C21" s="4">
        <v>88</v>
      </c>
      <c r="D21" s="2">
        <v>20179500</v>
      </c>
      <c r="E21" s="2">
        <f>1021679+36343297</f>
        <v>37364976</v>
      </c>
      <c r="F21" s="2">
        <v>17131700</v>
      </c>
      <c r="G21" s="3">
        <v>56784.993199999997</v>
      </c>
      <c r="H21" s="4">
        <v>32</v>
      </c>
      <c r="I21" s="4">
        <v>8</v>
      </c>
      <c r="J21" s="2">
        <v>76</v>
      </c>
    </row>
  </sheetData>
  <mergeCells count="1">
    <mergeCell ref="A12:J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8E3E656550D04D8B353A1D701231E6" ma:contentTypeVersion="10" ma:contentTypeDescription="Create a new document." ma:contentTypeScope="" ma:versionID="aaaf65eb00cf97d2362d2f2df623439e">
  <xsd:schema xmlns:xsd="http://www.w3.org/2001/XMLSchema" xmlns:xs="http://www.w3.org/2001/XMLSchema" xmlns:p="http://schemas.microsoft.com/office/2006/metadata/properties" xmlns:ns2="5748228e-e0f9-481b-9bfa-9e08bfc05a98" xmlns:ns3="62c204ee-2bc8-4ae6-b59f-67db47926229" targetNamespace="http://schemas.microsoft.com/office/2006/metadata/properties" ma:root="true" ma:fieldsID="93a572e7b9bcb25669eb55b56076daf7" ns2:_="" ns3:_="">
    <xsd:import namespace="5748228e-e0f9-481b-9bfa-9e08bfc05a98"/>
    <xsd:import namespace="62c204ee-2bc8-4ae6-b59f-67db479262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48228e-e0f9-481b-9bfa-9e08bfc05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4661dae-d6df-48fc-a54e-a577d2899e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204ee-2bc8-4ae6-b59f-67db4792622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4a41a4a-43e3-45b8-a0b2-a154e8e773d4}" ma:internalName="TaxCatchAll" ma:showField="CatchAllData" ma:web="62c204ee-2bc8-4ae6-b59f-67db479262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c204ee-2bc8-4ae6-b59f-67db47926229" xsi:nil="true"/>
    <lcf76f155ced4ddcb4097134ff3c332f xmlns="5748228e-e0f9-481b-9bfa-9e08bfc05a9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1E6129-3CD3-4D2F-AFDA-6A19B081DEF1}"/>
</file>

<file path=customXml/itemProps2.xml><?xml version="1.0" encoding="utf-8"?>
<ds:datastoreItem xmlns:ds="http://schemas.openxmlformats.org/officeDocument/2006/customXml" ds:itemID="{2405D462-62AD-497E-B2F3-D0C96E80A30C}"/>
</file>

<file path=customXml/itemProps3.xml><?xml version="1.0" encoding="utf-8"?>
<ds:datastoreItem xmlns:ds="http://schemas.openxmlformats.org/officeDocument/2006/customXml" ds:itemID="{08E13A2F-833C-4214-833A-B31006705D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Woldeyes, Ezra</dc:creator>
  <cp:keywords/>
  <dc:description/>
  <cp:lastModifiedBy>Soh, MinChul C</cp:lastModifiedBy>
  <cp:revision/>
  <dcterms:created xsi:type="dcterms:W3CDTF">2025-03-24T15:13:44Z</dcterms:created>
  <dcterms:modified xsi:type="dcterms:W3CDTF">2025-04-15T21:59:03Z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0x010100498E3E656550D04D8B353A1D701231E6</vt:lpwstr>
  </property>
</Properties>
</file>